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danclermont/Dropbox (Saitsa)/Marcom 2022-2023/WebsiteUpdates2022/fees/"/>
    </mc:Choice>
  </mc:AlternateContent>
  <xr:revisionPtr revIDLastSave="0" documentId="13_ncr:1_{1612710E-CDDF-7D4B-B6B8-46529C4FF17F}" xr6:coauthVersionLast="47" xr6:coauthVersionMax="47" xr10:uidLastSave="{00000000-0000-0000-0000-000000000000}"/>
  <bookViews>
    <workbookView xWindow="1160" yWindow="500" windowWidth="27640" windowHeight="12820" xr2:uid="{5B90F007-EADF-459C-A9AD-2E111A91A381}"/>
  </bookViews>
  <sheets>
    <sheet name="SAITSA Fe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9" i="1" l="1"/>
  <c r="H90" i="1"/>
  <c r="H91" i="1"/>
  <c r="H92" i="1"/>
  <c r="H93" i="1"/>
  <c r="H94" i="1"/>
  <c r="H83" i="1"/>
  <c r="H84" i="1"/>
  <c r="H85" i="1"/>
  <c r="H86" i="1"/>
  <c r="H87" i="1"/>
  <c r="H88" i="1"/>
  <c r="D17" i="1"/>
  <c r="E8" i="1"/>
  <c r="D16" i="1" s="1"/>
  <c r="E7" i="1"/>
  <c r="D15" i="1" s="1"/>
  <c r="I9" i="1"/>
  <c r="M17" i="1" s="1"/>
  <c r="N7" i="1" l="1"/>
  <c r="M15" i="1" s="1"/>
  <c r="I15" i="1" s="1"/>
  <c r="E9" i="1"/>
  <c r="N8" i="1"/>
  <c r="M16" i="1" s="1"/>
  <c r="I16" i="1" s="1"/>
  <c r="J91" i="1" l="1"/>
  <c r="J37" i="1"/>
  <c r="J42" i="1"/>
  <c r="J49" i="1"/>
  <c r="J46" i="1"/>
  <c r="J53" i="1"/>
  <c r="J40" i="1"/>
  <c r="J47" i="1"/>
  <c r="K47" i="1" s="1"/>
  <c r="J54" i="1"/>
  <c r="J38" i="1"/>
  <c r="J44" i="1"/>
  <c r="J52" i="1"/>
  <c r="J43" i="1"/>
  <c r="J45" i="1"/>
  <c r="J50" i="1"/>
  <c r="J48" i="1"/>
  <c r="J55" i="1"/>
  <c r="J41" i="1"/>
  <c r="J39" i="1"/>
  <c r="J51" i="1"/>
  <c r="I40" i="1"/>
  <c r="I47" i="1"/>
  <c r="I54" i="1"/>
  <c r="K54" i="1" s="1"/>
  <c r="I52" i="1"/>
  <c r="K52" i="1" s="1"/>
  <c r="I48" i="1"/>
  <c r="I44" i="1"/>
  <c r="K44" i="1" s="1"/>
  <c r="I38" i="1"/>
  <c r="K38" i="1" s="1"/>
  <c r="I43" i="1"/>
  <c r="I45" i="1"/>
  <c r="I50" i="1"/>
  <c r="I55" i="1"/>
  <c r="I49" i="1"/>
  <c r="K49" i="1" s="1"/>
  <c r="I41" i="1"/>
  <c r="I37" i="1"/>
  <c r="K37" i="1" s="1"/>
  <c r="I39" i="1"/>
  <c r="K39" i="1" s="1"/>
  <c r="I46" i="1"/>
  <c r="I51" i="1"/>
  <c r="K51" i="1" s="1"/>
  <c r="I53" i="1"/>
  <c r="K53" i="1" s="1"/>
  <c r="I42" i="1"/>
  <c r="K42" i="1" s="1"/>
  <c r="I31" i="1"/>
  <c r="I87" i="1"/>
  <c r="I33" i="1"/>
  <c r="I88" i="1"/>
  <c r="I29" i="1"/>
  <c r="I23" i="1"/>
  <c r="J90" i="1"/>
  <c r="J88" i="1"/>
  <c r="J93" i="1"/>
  <c r="J83" i="1"/>
  <c r="J89" i="1"/>
  <c r="J92" i="1"/>
  <c r="I90" i="1"/>
  <c r="I85" i="1"/>
  <c r="I75" i="1"/>
  <c r="I76" i="1"/>
  <c r="I86" i="1"/>
  <c r="I92" i="1"/>
  <c r="I74" i="1"/>
  <c r="I77" i="1"/>
  <c r="I73" i="1"/>
  <c r="I94" i="1"/>
  <c r="I72" i="1"/>
  <c r="I36" i="1"/>
  <c r="I25" i="1"/>
  <c r="I83" i="1"/>
  <c r="I91" i="1"/>
  <c r="K91" i="1" s="1"/>
  <c r="I28" i="1"/>
  <c r="I32" i="1"/>
  <c r="I35" i="1"/>
  <c r="I24" i="1"/>
  <c r="I93" i="1"/>
  <c r="I27" i="1"/>
  <c r="I17" i="1"/>
  <c r="J75" i="1"/>
  <c r="J84" i="1"/>
  <c r="J74" i="1"/>
  <c r="J85" i="1"/>
  <c r="J94" i="1"/>
  <c r="J77" i="1"/>
  <c r="J73" i="1"/>
  <c r="J87" i="1"/>
  <c r="J76" i="1"/>
  <c r="J72" i="1"/>
  <c r="J86" i="1"/>
  <c r="I34" i="1"/>
  <c r="I84" i="1"/>
  <c r="I30" i="1"/>
  <c r="I26" i="1"/>
  <c r="I89" i="1"/>
  <c r="N9" i="1"/>
  <c r="J30" i="1"/>
  <c r="J31" i="1"/>
  <c r="J29" i="1"/>
  <c r="K29" i="1" s="1"/>
  <c r="J24" i="1"/>
  <c r="J32" i="1"/>
  <c r="J25" i="1"/>
  <c r="J33" i="1"/>
  <c r="J26" i="1"/>
  <c r="J34" i="1"/>
  <c r="J27" i="1"/>
  <c r="J35" i="1"/>
  <c r="J28" i="1"/>
  <c r="J36" i="1"/>
  <c r="J23" i="1"/>
  <c r="K50" i="1" l="1"/>
  <c r="K40" i="1"/>
  <c r="K46" i="1"/>
  <c r="K43" i="1"/>
  <c r="K45" i="1"/>
  <c r="O44" i="1"/>
  <c r="K41" i="1"/>
  <c r="N28" i="1"/>
  <c r="N51" i="1"/>
  <c r="O51" i="1" s="1"/>
  <c r="N40" i="1"/>
  <c r="O40" i="1" s="1"/>
  <c r="N37" i="1"/>
  <c r="O37" i="1" s="1"/>
  <c r="N42" i="1"/>
  <c r="O42" i="1" s="1"/>
  <c r="N44" i="1"/>
  <c r="N49" i="1"/>
  <c r="O49" i="1" s="1"/>
  <c r="N53" i="1"/>
  <c r="O53" i="1" s="1"/>
  <c r="N47" i="1"/>
  <c r="O47" i="1" s="1"/>
  <c r="N54" i="1"/>
  <c r="O54" i="1" s="1"/>
  <c r="N39" i="1"/>
  <c r="O39" i="1" s="1"/>
  <c r="N38" i="1"/>
  <c r="O38" i="1" s="1"/>
  <c r="N45" i="1"/>
  <c r="N50" i="1"/>
  <c r="O50" i="1" s="1"/>
  <c r="N52" i="1"/>
  <c r="O52" i="1" s="1"/>
  <c r="N43" i="1"/>
  <c r="N55" i="1"/>
  <c r="N41" i="1"/>
  <c r="N48" i="1"/>
  <c r="N46" i="1"/>
  <c r="K48" i="1"/>
  <c r="K55" i="1"/>
  <c r="K23" i="1"/>
  <c r="K84" i="1"/>
  <c r="K90" i="1"/>
  <c r="K83" i="1"/>
  <c r="K89" i="1"/>
  <c r="K93" i="1"/>
  <c r="K33" i="1"/>
  <c r="K76" i="1"/>
  <c r="K35" i="1"/>
  <c r="K88" i="1"/>
  <c r="N27" i="1"/>
  <c r="N26" i="1"/>
  <c r="N24" i="1"/>
  <c r="N35" i="1"/>
  <c r="N31" i="1"/>
  <c r="K27" i="1"/>
  <c r="K86" i="1"/>
  <c r="K32" i="1"/>
  <c r="K31" i="1"/>
  <c r="K87" i="1"/>
  <c r="K92" i="1"/>
  <c r="K28" i="1"/>
  <c r="O28" i="1" s="1"/>
  <c r="K24" i="1"/>
  <c r="K25" i="1"/>
  <c r="K36" i="1"/>
  <c r="K75" i="1"/>
  <c r="K77" i="1"/>
  <c r="K34" i="1"/>
  <c r="K74" i="1"/>
  <c r="N34" i="1"/>
  <c r="N30" i="1"/>
  <c r="N23" i="1"/>
  <c r="N33" i="1"/>
  <c r="N29" i="1"/>
  <c r="O29" i="1" s="1"/>
  <c r="K30" i="1"/>
  <c r="N25" i="1"/>
  <c r="N36" i="1"/>
  <c r="K72" i="1"/>
  <c r="K26" i="1"/>
  <c r="N32" i="1"/>
  <c r="K94" i="1"/>
  <c r="K85" i="1"/>
  <c r="K73" i="1"/>
  <c r="O55" i="1" l="1"/>
  <c r="O41" i="1"/>
  <c r="O46" i="1"/>
  <c r="O43" i="1"/>
  <c r="O48" i="1"/>
  <c r="O45" i="1"/>
  <c r="O23" i="1"/>
  <c r="O35" i="1"/>
  <c r="O34" i="1"/>
  <c r="O33" i="1"/>
  <c r="O27" i="1"/>
  <c r="O31" i="1"/>
  <c r="O26" i="1"/>
  <c r="O24" i="1"/>
  <c r="O32" i="1"/>
  <c r="O30" i="1"/>
  <c r="O36" i="1"/>
  <c r="O25" i="1"/>
  <c r="I66" i="1" l="1"/>
  <c r="I65" i="1"/>
  <c r="I64" i="1"/>
  <c r="I63" i="1"/>
  <c r="I62" i="1"/>
  <c r="I61" i="1"/>
  <c r="J8" i="1"/>
  <c r="J7" i="1"/>
  <c r="J9" i="1" s="1"/>
</calcChain>
</file>

<file path=xl/sharedStrings.xml><?xml version="1.0" encoding="utf-8"?>
<sst xmlns="http://schemas.openxmlformats.org/spreadsheetml/2006/main" count="84" uniqueCount="35">
  <si>
    <t>Fee Breakdown</t>
  </si>
  <si>
    <t>Full-Time Students</t>
  </si>
  <si>
    <t>Per Year</t>
  </si>
  <si>
    <t>Per Semester</t>
  </si>
  <si>
    <t>General Operation</t>
  </si>
  <si>
    <t>Building Fund</t>
  </si>
  <si>
    <t>Total</t>
  </si>
  <si>
    <t>Part-Time Students</t>
  </si>
  <si>
    <t>Fee Per Credit</t>
  </si>
  <si>
    <t>Fee Breakdown Per Credit</t>
  </si>
  <si>
    <t>Credits</t>
  </si>
  <si>
    <t>General Operation Fee</t>
  </si>
  <si>
    <t>Building Fee</t>
  </si>
  <si>
    <t>Fees for Apprenticeships</t>
  </si>
  <si>
    <t>Length of Apprenticeship</t>
  </si>
  <si>
    <t>Fee</t>
  </si>
  <si>
    <t>4 Weeks</t>
  </si>
  <si>
    <t>6 Weeks</t>
  </si>
  <si>
    <t>7 Weeks</t>
  </si>
  <si>
    <t>8 Weeks</t>
  </si>
  <si>
    <t>10 Weeks</t>
  </si>
  <si>
    <t>12 Weeks</t>
  </si>
  <si>
    <t>2021-2022</t>
  </si>
  <si>
    <t>2022-2023</t>
  </si>
  <si>
    <t>Assumed credits full time per year</t>
  </si>
  <si>
    <t>$291/18credits * 59%</t>
  </si>
  <si>
    <t>$291/18credits * 41%</t>
  </si>
  <si>
    <t>Assume what is should have been</t>
  </si>
  <si>
    <t>Finance Check</t>
  </si>
  <si>
    <t>per credit - rounded</t>
  </si>
  <si>
    <t>check</t>
  </si>
  <si>
    <t>variance</t>
  </si>
  <si>
    <t>Fee Breakdown Per Course assuming 3 credit courses</t>
  </si>
  <si>
    <t>Courses</t>
  </si>
  <si>
    <t>Fee Breakdown Per Course assuming 1.5 credit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</si>
</sst>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DFF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8" fontId="2" fillId="0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/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8" fontId="2" fillId="0" borderId="2" xfId="0" applyNumberFormat="1" applyFont="1" applyFill="1" applyBorder="1" applyAlignment="1">
      <alignment horizontal="left" vertical="center"/>
    </xf>
    <xf numFmtId="44" fontId="2" fillId="0" borderId="0" xfId="2" applyFont="1" applyFill="1" applyAlignment="1"/>
    <xf numFmtId="43" fontId="2" fillId="0" borderId="0" xfId="1" applyFont="1" applyFill="1" applyAlignment="1"/>
    <xf numFmtId="43" fontId="2" fillId="0" borderId="0" xfId="0" applyNumberFormat="1" applyFont="1" applyFill="1" applyAlignment="1"/>
    <xf numFmtId="44" fontId="2" fillId="0" borderId="0" xfId="0" applyNumberFormat="1" applyFont="1" applyFill="1" applyAlignment="1">
      <alignment horizontal="left" vertical="center"/>
    </xf>
    <xf numFmtId="44" fontId="2" fillId="0" borderId="2" xfId="2" applyFont="1" applyFill="1" applyBorder="1" applyAlignment="1">
      <alignment horizontal="left" vertical="center"/>
    </xf>
    <xf numFmtId="44" fontId="2" fillId="0" borderId="0" xfId="2" applyFont="1" applyFill="1" applyAlignment="1">
      <alignment horizontal="left" vertical="center"/>
    </xf>
    <xf numFmtId="0" fontId="3" fillId="3" borderId="0" xfId="0" applyFont="1" applyFill="1" applyAlignment="1"/>
    <xf numFmtId="0" fontId="3" fillId="3" borderId="0" xfId="0" applyFont="1" applyFill="1"/>
    <xf numFmtId="44" fontId="3" fillId="3" borderId="0" xfId="2" applyFont="1" applyFill="1"/>
    <xf numFmtId="0" fontId="4" fillId="3" borderId="0" xfId="0" applyFont="1" applyFill="1" applyAlignment="1"/>
    <xf numFmtId="0" fontId="4" fillId="3" borderId="0" xfId="0" applyFont="1" applyFill="1"/>
    <xf numFmtId="9" fontId="4" fillId="3" borderId="0" xfId="3" applyFont="1" applyFill="1"/>
    <xf numFmtId="9" fontId="4" fillId="3" borderId="0" xfId="0" applyNumberFormat="1" applyFont="1" applyFill="1"/>
    <xf numFmtId="0" fontId="4" fillId="0" borderId="0" xfId="0" applyFont="1" applyFill="1"/>
    <xf numFmtId="0" fontId="3" fillId="0" borderId="0" xfId="0" applyFont="1" applyFill="1"/>
    <xf numFmtId="0" fontId="5" fillId="0" borderId="0" xfId="0" applyFont="1"/>
    <xf numFmtId="9" fontId="3" fillId="3" borderId="0" xfId="3" applyFont="1" applyFill="1"/>
    <xf numFmtId="9" fontId="3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DDD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2DBDD8-54C2-4790-86DA-8BC971F9199C}">
  <dimension ref="A1:U94"/>
  <sheetViews>
    <sheetView showGridLines="0" tabSelected="1" topLeftCell="H103" workbookViewId="0">
      <selection activeCell="I17" sqref="I17"/>
    </sheetView>
  </sheetViews>
  <sheetFormatPr baseColWidth="10" defaultColWidth="9.1640625" defaultRowHeight="15" x14ac:dyDescent="0.2"/>
  <cols>
    <col min="1" max="1" width="24.5" style="3" hidden="1" customWidth="1"/>
    <col min="2" max="2" width="21.5" style="3" hidden="1" customWidth="1"/>
    <col min="3" max="3" width="12.83203125" style="3" hidden="1" customWidth="1"/>
    <col min="4" max="5" width="8.33203125" style="3" hidden="1" customWidth="1"/>
    <col min="6" max="6" width="9.1640625" style="3" hidden="1" customWidth="1"/>
    <col min="7" max="7" width="9.1640625" hidden="1" customWidth="1"/>
    <col min="8" max="8" width="24.5" style="3" bestFit="1" customWidth="1"/>
    <col min="9" max="9" width="21.5" style="3" bestFit="1" customWidth="1"/>
    <col min="10" max="10" width="19.33203125" style="3" customWidth="1"/>
    <col min="11" max="11" width="13.83203125" style="3" customWidth="1"/>
    <col min="12" max="12" width="30.5" style="28" customWidth="1"/>
    <col min="13" max="16" width="0" style="27" hidden="1" customWidth="1"/>
    <col min="17" max="18" width="9.1640625" style="27"/>
    <col min="19" max="21" width="9.1640625" style="26"/>
    <col min="22" max="16384" width="9.1640625" style="3"/>
  </cols>
  <sheetData>
    <row r="1" spans="1:16" x14ac:dyDescent="0.2">
      <c r="A1" s="3" t="s">
        <v>22</v>
      </c>
      <c r="H1" s="3" t="s">
        <v>23</v>
      </c>
    </row>
    <row r="2" spans="1:16" x14ac:dyDescent="0.2">
      <c r="A2" s="1" t="s">
        <v>0</v>
      </c>
      <c r="B2" s="2"/>
      <c r="C2" s="2"/>
      <c r="D2" s="2"/>
      <c r="E2" s="2"/>
      <c r="H2" s="1" t="s">
        <v>0</v>
      </c>
      <c r="I2" s="2"/>
      <c r="J2" s="2"/>
      <c r="K2" s="2"/>
      <c r="M2" s="20" t="s">
        <v>28</v>
      </c>
      <c r="N2" s="20"/>
      <c r="O2" s="20"/>
      <c r="P2" s="20"/>
    </row>
    <row r="3" spans="1:16" x14ac:dyDescent="0.2">
      <c r="A3" s="1"/>
      <c r="B3" s="2"/>
      <c r="C3" s="2"/>
      <c r="D3" s="2"/>
      <c r="E3" s="2"/>
      <c r="H3" s="1"/>
      <c r="I3" s="2"/>
      <c r="J3" s="2"/>
      <c r="K3" s="2"/>
    </row>
    <row r="4" spans="1:16" x14ac:dyDescent="0.2">
      <c r="A4" s="8" t="s">
        <v>1</v>
      </c>
      <c r="B4" s="9"/>
      <c r="C4" s="9"/>
      <c r="D4" s="9"/>
      <c r="E4" s="2"/>
      <c r="H4" s="8" t="s">
        <v>1</v>
      </c>
      <c r="I4" s="9"/>
      <c r="J4" s="9"/>
      <c r="K4" s="9"/>
    </row>
    <row r="5" spans="1:16" x14ac:dyDescent="0.2">
      <c r="A5" s="8" t="s">
        <v>22</v>
      </c>
      <c r="B5" s="9"/>
      <c r="C5" s="9"/>
      <c r="D5" s="9"/>
      <c r="E5" s="2"/>
      <c r="H5" s="8" t="s">
        <v>23</v>
      </c>
      <c r="I5" s="9"/>
      <c r="J5" s="9"/>
      <c r="K5" s="9"/>
    </row>
    <row r="6" spans="1:16" ht="16" thickBot="1" x14ac:dyDescent="0.25">
      <c r="A6" s="5"/>
      <c r="B6" s="6" t="s">
        <v>2</v>
      </c>
      <c r="C6" s="6" t="s">
        <v>3</v>
      </c>
      <c r="D6" s="22"/>
      <c r="E6" s="22"/>
      <c r="F6" s="23"/>
      <c r="H6" s="5"/>
      <c r="I6" s="6" t="s">
        <v>2</v>
      </c>
      <c r="J6" s="6" t="s">
        <v>3</v>
      </c>
      <c r="K6" s="2"/>
      <c r="M6" s="20" t="s">
        <v>24</v>
      </c>
      <c r="N6" s="20"/>
      <c r="O6" s="20"/>
      <c r="P6" s="20"/>
    </row>
    <row r="7" spans="1:16" ht="16" thickTop="1" x14ac:dyDescent="0.2">
      <c r="A7" s="4" t="s">
        <v>4</v>
      </c>
      <c r="B7" s="7">
        <v>167.77</v>
      </c>
      <c r="C7" s="7">
        <v>83.89</v>
      </c>
      <c r="D7" s="22"/>
      <c r="E7" s="24">
        <f>+B7/B9</f>
        <v>0.58300031274976549</v>
      </c>
      <c r="F7" s="23"/>
      <c r="H7" s="4" t="s">
        <v>4</v>
      </c>
      <c r="I7" s="18">
        <v>171</v>
      </c>
      <c r="J7" s="18">
        <f>+I7/2</f>
        <v>85.5</v>
      </c>
      <c r="K7" s="2"/>
      <c r="M7" s="20"/>
      <c r="N7" s="29">
        <f>+I7/I9</f>
        <v>0.58762886597938147</v>
      </c>
      <c r="O7" s="20"/>
      <c r="P7" s="20"/>
    </row>
    <row r="8" spans="1:16" x14ac:dyDescent="0.2">
      <c r="A8" s="4" t="s">
        <v>5</v>
      </c>
      <c r="B8" s="7">
        <v>120</v>
      </c>
      <c r="C8" s="7">
        <v>60</v>
      </c>
      <c r="D8" s="22"/>
      <c r="E8" s="24">
        <f>+B8/B9</f>
        <v>0.41699968725023456</v>
      </c>
      <c r="F8" s="23"/>
      <c r="H8" s="4" t="s">
        <v>5</v>
      </c>
      <c r="I8" s="18">
        <v>120</v>
      </c>
      <c r="J8" s="18">
        <f>+I8/2</f>
        <v>60</v>
      </c>
      <c r="K8" s="2"/>
      <c r="M8" s="20"/>
      <c r="N8" s="29">
        <f>+I8/I9</f>
        <v>0.41237113402061853</v>
      </c>
      <c r="O8" s="20"/>
      <c r="P8" s="20"/>
    </row>
    <row r="9" spans="1:16" ht="16" thickBot="1" x14ac:dyDescent="0.25">
      <c r="A9" s="11" t="s">
        <v>6</v>
      </c>
      <c r="B9" s="12">
        <v>287.77</v>
      </c>
      <c r="C9" s="12">
        <v>143.88999999999999</v>
      </c>
      <c r="D9" s="22">
        <v>18</v>
      </c>
      <c r="E9" s="25">
        <f>+E7+E8</f>
        <v>1</v>
      </c>
      <c r="F9" s="23"/>
      <c r="H9" s="11" t="s">
        <v>6</v>
      </c>
      <c r="I9" s="17">
        <f>SUM(I7:I8)</f>
        <v>291</v>
      </c>
      <c r="J9" s="17">
        <f>SUM(J7:J8)</f>
        <v>145.5</v>
      </c>
      <c r="K9" s="2"/>
      <c r="M9" s="20">
        <v>18</v>
      </c>
      <c r="N9" s="30">
        <f>+N7+N8</f>
        <v>1</v>
      </c>
      <c r="O9" s="20"/>
      <c r="P9" s="20"/>
    </row>
    <row r="10" spans="1:16" x14ac:dyDescent="0.2">
      <c r="A10" s="4"/>
      <c r="B10" s="7"/>
      <c r="C10" s="7"/>
      <c r="D10" s="2"/>
      <c r="E10" s="2"/>
      <c r="H10" s="4"/>
      <c r="I10" s="7"/>
      <c r="J10" s="7"/>
      <c r="K10" s="2"/>
    </row>
    <row r="11" spans="1:16" x14ac:dyDescent="0.2">
      <c r="A11" s="4"/>
      <c r="B11" s="7"/>
      <c r="C11" s="7"/>
      <c r="D11" s="2"/>
      <c r="E11" s="2"/>
      <c r="H11" s="4"/>
      <c r="I11" s="7"/>
      <c r="J11" s="7"/>
      <c r="K11" s="2"/>
    </row>
    <row r="12" spans="1:16" x14ac:dyDescent="0.2">
      <c r="A12" s="8" t="s">
        <v>7</v>
      </c>
      <c r="B12" s="9"/>
      <c r="C12" s="9"/>
      <c r="D12" s="9"/>
      <c r="E12" s="2"/>
      <c r="H12" s="8" t="s">
        <v>7</v>
      </c>
      <c r="I12" s="9"/>
      <c r="J12" s="9"/>
      <c r="K12" s="9"/>
    </row>
    <row r="13" spans="1:16" x14ac:dyDescent="0.2">
      <c r="A13" s="8" t="s">
        <v>22</v>
      </c>
      <c r="B13" s="9"/>
      <c r="C13" s="9"/>
      <c r="D13" s="9"/>
      <c r="E13" s="2"/>
      <c r="H13" s="8" t="s">
        <v>23</v>
      </c>
      <c r="I13" s="9"/>
      <c r="J13" s="9"/>
      <c r="K13" s="9"/>
    </row>
    <row r="14" spans="1:16" ht="16" thickBot="1" x14ac:dyDescent="0.25">
      <c r="A14" s="5"/>
      <c r="B14" s="6" t="s">
        <v>8</v>
      </c>
      <c r="C14" s="2"/>
      <c r="D14" s="19" t="s">
        <v>27</v>
      </c>
      <c r="E14" s="19"/>
      <c r="F14" s="20"/>
      <c r="H14" s="5"/>
      <c r="I14" s="6" t="s">
        <v>8</v>
      </c>
      <c r="J14" s="2"/>
      <c r="K14" s="2"/>
    </row>
    <row r="15" spans="1:16" ht="16" thickTop="1" x14ac:dyDescent="0.2">
      <c r="A15" s="4" t="s">
        <v>4</v>
      </c>
      <c r="B15" s="7">
        <v>9.32</v>
      </c>
      <c r="C15" s="14"/>
      <c r="D15" s="21">
        <f>+B9/D9*E7</f>
        <v>9.3205555555555559</v>
      </c>
      <c r="E15" s="19"/>
      <c r="F15" s="20"/>
      <c r="H15" s="4" t="s">
        <v>4</v>
      </c>
      <c r="I15" s="16">
        <f>+M15</f>
        <v>9.5000000000000018</v>
      </c>
      <c r="J15" s="2"/>
      <c r="K15" s="2"/>
      <c r="M15" s="21">
        <f>+I9/M9*N7</f>
        <v>9.5000000000000018</v>
      </c>
      <c r="N15" s="20" t="s">
        <v>25</v>
      </c>
      <c r="O15" s="20"/>
      <c r="P15" s="20"/>
    </row>
    <row r="16" spans="1:16" x14ac:dyDescent="0.2">
      <c r="A16" s="4" t="s">
        <v>5</v>
      </c>
      <c r="B16" s="7">
        <v>7.5</v>
      </c>
      <c r="C16" s="14"/>
      <c r="D16" s="21">
        <f>+B9/D9*E8</f>
        <v>6.666666666666667</v>
      </c>
      <c r="E16" s="19"/>
      <c r="F16" s="20"/>
      <c r="H16" s="4" t="s">
        <v>5</v>
      </c>
      <c r="I16" s="16">
        <f>+M16</f>
        <v>6.666666666666667</v>
      </c>
      <c r="J16" s="2"/>
      <c r="K16" s="2"/>
      <c r="M16" s="21">
        <f>+I9/M9*N8</f>
        <v>6.666666666666667</v>
      </c>
      <c r="N16" s="20" t="s">
        <v>26</v>
      </c>
      <c r="O16" s="20"/>
      <c r="P16" s="20"/>
    </row>
    <row r="17" spans="1:16" ht="16" thickBot="1" x14ac:dyDescent="0.25">
      <c r="A17" s="11" t="s">
        <v>6</v>
      </c>
      <c r="B17" s="12">
        <v>16.82</v>
      </c>
      <c r="C17" s="15"/>
      <c r="D17" s="21">
        <f>+B9/D9</f>
        <v>15.987222222222222</v>
      </c>
      <c r="E17" s="19"/>
      <c r="F17" s="20"/>
      <c r="H17" s="11" t="s">
        <v>6</v>
      </c>
      <c r="I17" s="17">
        <f>SUM(I15:I16)</f>
        <v>16.166666666666668</v>
      </c>
      <c r="J17" s="2"/>
      <c r="K17" s="2"/>
      <c r="M17" s="21">
        <f>+I9/M9</f>
        <v>16.166666666666668</v>
      </c>
      <c r="N17" s="20"/>
      <c r="O17" s="20"/>
      <c r="P17" s="20"/>
    </row>
    <row r="18" spans="1:16" x14ac:dyDescent="0.2">
      <c r="A18" s="4"/>
      <c r="B18" s="7"/>
      <c r="C18" s="2"/>
      <c r="D18" s="2"/>
      <c r="E18" s="2"/>
      <c r="H18" s="4"/>
      <c r="I18" s="7"/>
      <c r="J18" s="2"/>
      <c r="K18" s="2"/>
    </row>
    <row r="19" spans="1:16" x14ac:dyDescent="0.2">
      <c r="A19" s="4"/>
      <c r="B19" s="7"/>
      <c r="C19" s="2"/>
      <c r="D19" s="2"/>
      <c r="E19" s="2"/>
      <c r="H19" s="4"/>
      <c r="I19" s="7"/>
      <c r="J19" s="2"/>
      <c r="K19" s="2"/>
    </row>
    <row r="20" spans="1:16" x14ac:dyDescent="0.2">
      <c r="A20" s="8" t="s">
        <v>9</v>
      </c>
      <c r="B20" s="9"/>
      <c r="C20" s="9"/>
      <c r="D20" s="9"/>
      <c r="E20" s="2"/>
      <c r="H20" s="8" t="s">
        <v>9</v>
      </c>
      <c r="I20" s="9"/>
      <c r="J20" s="9"/>
      <c r="K20" s="9"/>
    </row>
    <row r="21" spans="1:16" x14ac:dyDescent="0.2">
      <c r="A21" s="8" t="s">
        <v>22</v>
      </c>
      <c r="B21" s="9"/>
      <c r="C21" s="9"/>
      <c r="D21" s="9"/>
      <c r="E21" s="2"/>
      <c r="H21" s="8" t="s">
        <v>23</v>
      </c>
      <c r="I21" s="9"/>
      <c r="J21" s="9"/>
      <c r="K21" s="9"/>
    </row>
    <row r="22" spans="1:16" ht="16" thickBot="1" x14ac:dyDescent="0.25">
      <c r="A22" s="6" t="s">
        <v>10</v>
      </c>
      <c r="B22" s="6" t="s">
        <v>11</v>
      </c>
      <c r="C22" s="6" t="s">
        <v>12</v>
      </c>
      <c r="D22" s="6" t="s">
        <v>6</v>
      </c>
      <c r="E22" s="10"/>
      <c r="H22" s="6" t="s">
        <v>10</v>
      </c>
      <c r="I22" s="6" t="s">
        <v>11</v>
      </c>
      <c r="J22" s="6" t="s">
        <v>12</v>
      </c>
      <c r="K22" s="6" t="s">
        <v>6</v>
      </c>
      <c r="N22" s="20" t="s">
        <v>30</v>
      </c>
      <c r="O22" s="20" t="s">
        <v>31</v>
      </c>
    </row>
    <row r="23" spans="1:16" ht="16" thickTop="1" x14ac:dyDescent="0.2">
      <c r="A23" s="4">
        <v>1.5</v>
      </c>
      <c r="B23" s="7">
        <v>13.98</v>
      </c>
      <c r="C23" s="7">
        <v>11.25</v>
      </c>
      <c r="D23" s="7">
        <v>25.23</v>
      </c>
      <c r="E23" s="7"/>
      <c r="H23" s="4">
        <v>1.5</v>
      </c>
      <c r="I23" s="18">
        <f>+$I$15*H23</f>
        <v>14.250000000000004</v>
      </c>
      <c r="J23" s="18">
        <f>+$I$16*H23</f>
        <v>10</v>
      </c>
      <c r="K23" s="18">
        <f>SUM(I23:J23)</f>
        <v>24.250000000000004</v>
      </c>
      <c r="N23" s="21">
        <f t="shared" ref="N23:N36" si="0">+$I$17*H23</f>
        <v>24.25</v>
      </c>
      <c r="O23" s="21">
        <f t="shared" ref="O23:O36" si="1">+N23-K23</f>
        <v>0</v>
      </c>
    </row>
    <row r="24" spans="1:16" x14ac:dyDescent="0.2">
      <c r="A24" s="4">
        <v>2</v>
      </c>
      <c r="B24" s="7">
        <v>60</v>
      </c>
      <c r="C24" s="7">
        <v>60</v>
      </c>
      <c r="D24" s="7">
        <v>60</v>
      </c>
      <c r="E24" s="7"/>
      <c r="H24" s="4">
        <v>2</v>
      </c>
      <c r="I24" s="18">
        <f t="shared" ref="I24:I55" si="2">+$I$15*H24</f>
        <v>19.000000000000004</v>
      </c>
      <c r="J24" s="18">
        <f t="shared" ref="J24:J36" si="3">+$I$16*H24</f>
        <v>13.333333333333334</v>
      </c>
      <c r="K24" s="18">
        <f t="shared" ref="K24:K36" si="4">SUM(I24:J24)</f>
        <v>32.333333333333336</v>
      </c>
      <c r="N24" s="21">
        <f t="shared" si="0"/>
        <v>32.333333333333336</v>
      </c>
      <c r="O24" s="21">
        <f t="shared" si="1"/>
        <v>0</v>
      </c>
    </row>
    <row r="25" spans="1:16" x14ac:dyDescent="0.2">
      <c r="A25" s="4">
        <v>3</v>
      </c>
      <c r="B25" s="7">
        <v>143.88999999999999</v>
      </c>
      <c r="C25" s="7">
        <v>143.88999999999999</v>
      </c>
      <c r="D25" s="7">
        <v>143.88999999999999</v>
      </c>
      <c r="E25" s="7"/>
      <c r="H25" s="4">
        <v>3</v>
      </c>
      <c r="I25" s="18">
        <f t="shared" si="2"/>
        <v>28.500000000000007</v>
      </c>
      <c r="J25" s="18">
        <f t="shared" si="3"/>
        <v>20</v>
      </c>
      <c r="K25" s="18">
        <f t="shared" si="4"/>
        <v>48.500000000000007</v>
      </c>
      <c r="N25" s="21">
        <f t="shared" si="0"/>
        <v>48.5</v>
      </c>
      <c r="O25" s="21">
        <f t="shared" si="1"/>
        <v>0</v>
      </c>
    </row>
    <row r="26" spans="1:16" x14ac:dyDescent="0.2">
      <c r="A26" s="4">
        <v>3.5</v>
      </c>
      <c r="B26" s="7">
        <v>18.64</v>
      </c>
      <c r="C26" s="7">
        <v>15</v>
      </c>
      <c r="D26" s="7">
        <v>33.64</v>
      </c>
      <c r="E26" s="7"/>
      <c r="H26" s="4">
        <v>3.5</v>
      </c>
      <c r="I26" s="18">
        <f t="shared" si="2"/>
        <v>33.250000000000007</v>
      </c>
      <c r="J26" s="18">
        <f t="shared" si="3"/>
        <v>23.333333333333336</v>
      </c>
      <c r="K26" s="18">
        <f t="shared" si="4"/>
        <v>56.583333333333343</v>
      </c>
      <c r="N26" s="21">
        <f t="shared" si="0"/>
        <v>56.583333333333336</v>
      </c>
      <c r="O26" s="21">
        <f t="shared" si="1"/>
        <v>0</v>
      </c>
    </row>
    <row r="27" spans="1:16" x14ac:dyDescent="0.2">
      <c r="A27" s="4">
        <v>4</v>
      </c>
      <c r="B27" s="7">
        <v>37.28</v>
      </c>
      <c r="C27" s="7">
        <v>30</v>
      </c>
      <c r="D27" s="7">
        <v>67.28</v>
      </c>
      <c r="E27" s="7"/>
      <c r="H27" s="4">
        <v>4</v>
      </c>
      <c r="I27" s="18">
        <f t="shared" si="2"/>
        <v>38.000000000000007</v>
      </c>
      <c r="J27" s="18">
        <f t="shared" si="3"/>
        <v>26.666666666666668</v>
      </c>
      <c r="K27" s="18">
        <f t="shared" si="4"/>
        <v>64.666666666666671</v>
      </c>
      <c r="N27" s="21">
        <f t="shared" si="0"/>
        <v>64.666666666666671</v>
      </c>
      <c r="O27" s="21">
        <f t="shared" si="1"/>
        <v>0</v>
      </c>
    </row>
    <row r="28" spans="1:16" x14ac:dyDescent="0.2">
      <c r="A28" s="4">
        <v>4.5</v>
      </c>
      <c r="B28" s="7">
        <v>41.94</v>
      </c>
      <c r="C28" s="7">
        <v>33.75</v>
      </c>
      <c r="D28" s="7">
        <v>75.69</v>
      </c>
      <c r="E28" s="7"/>
      <c r="H28" s="4">
        <v>4.5</v>
      </c>
      <c r="I28" s="18">
        <f t="shared" si="2"/>
        <v>42.750000000000007</v>
      </c>
      <c r="J28" s="18">
        <f t="shared" si="3"/>
        <v>30</v>
      </c>
      <c r="K28" s="18">
        <f t="shared" si="4"/>
        <v>72.75</v>
      </c>
      <c r="N28" s="21">
        <f t="shared" si="0"/>
        <v>72.75</v>
      </c>
      <c r="O28" s="21">
        <f t="shared" si="1"/>
        <v>0</v>
      </c>
    </row>
    <row r="29" spans="1:16" x14ac:dyDescent="0.2">
      <c r="A29" s="4">
        <v>5</v>
      </c>
      <c r="B29" s="7">
        <v>46.6</v>
      </c>
      <c r="C29" s="7">
        <v>37.5</v>
      </c>
      <c r="D29" s="7">
        <v>84.1</v>
      </c>
      <c r="E29" s="7"/>
      <c r="H29" s="4">
        <v>5</v>
      </c>
      <c r="I29" s="18">
        <f t="shared" si="2"/>
        <v>47.500000000000007</v>
      </c>
      <c r="J29" s="18">
        <f t="shared" si="3"/>
        <v>33.333333333333336</v>
      </c>
      <c r="K29" s="18">
        <f t="shared" si="4"/>
        <v>80.833333333333343</v>
      </c>
      <c r="N29" s="21">
        <f t="shared" si="0"/>
        <v>80.833333333333343</v>
      </c>
      <c r="O29" s="21">
        <f t="shared" si="1"/>
        <v>0</v>
      </c>
    </row>
    <row r="30" spans="1:16" x14ac:dyDescent="0.2">
      <c r="A30" s="4">
        <v>5.5</v>
      </c>
      <c r="B30" s="7">
        <v>51.26</v>
      </c>
      <c r="C30" s="7">
        <v>41.25</v>
      </c>
      <c r="D30" s="7">
        <v>92.51</v>
      </c>
      <c r="E30" s="7"/>
      <c r="H30" s="4">
        <v>5.5</v>
      </c>
      <c r="I30" s="18">
        <f t="shared" si="2"/>
        <v>52.250000000000007</v>
      </c>
      <c r="J30" s="18">
        <f t="shared" si="3"/>
        <v>36.666666666666671</v>
      </c>
      <c r="K30" s="18">
        <f t="shared" si="4"/>
        <v>88.916666666666686</v>
      </c>
      <c r="N30" s="21">
        <f t="shared" si="0"/>
        <v>88.916666666666671</v>
      </c>
      <c r="O30" s="21">
        <f t="shared" si="1"/>
        <v>0</v>
      </c>
    </row>
    <row r="31" spans="1:16" x14ac:dyDescent="0.2">
      <c r="A31" s="4">
        <v>6</v>
      </c>
      <c r="B31" s="7">
        <v>55.92</v>
      </c>
      <c r="C31" s="7">
        <v>45</v>
      </c>
      <c r="D31" s="7">
        <v>100.92</v>
      </c>
      <c r="E31" s="7"/>
      <c r="H31" s="4">
        <v>6</v>
      </c>
      <c r="I31" s="18">
        <f t="shared" si="2"/>
        <v>57.000000000000014</v>
      </c>
      <c r="J31" s="18">
        <f t="shared" si="3"/>
        <v>40</v>
      </c>
      <c r="K31" s="18">
        <f t="shared" si="4"/>
        <v>97.000000000000014</v>
      </c>
      <c r="N31" s="21">
        <f t="shared" si="0"/>
        <v>97</v>
      </c>
      <c r="O31" s="21">
        <f t="shared" si="1"/>
        <v>0</v>
      </c>
    </row>
    <row r="32" spans="1:16" x14ac:dyDescent="0.2">
      <c r="A32" s="4">
        <v>6.5</v>
      </c>
      <c r="B32" s="7">
        <v>60.58</v>
      </c>
      <c r="C32" s="7">
        <v>48.75</v>
      </c>
      <c r="D32" s="7">
        <v>109.33</v>
      </c>
      <c r="E32" s="7"/>
      <c r="H32" s="4">
        <v>6.5</v>
      </c>
      <c r="I32" s="18">
        <f t="shared" si="2"/>
        <v>61.750000000000014</v>
      </c>
      <c r="J32" s="18">
        <f t="shared" si="3"/>
        <v>43.333333333333336</v>
      </c>
      <c r="K32" s="18">
        <f t="shared" si="4"/>
        <v>105.08333333333334</v>
      </c>
      <c r="N32" s="21">
        <f t="shared" si="0"/>
        <v>105.08333333333334</v>
      </c>
      <c r="O32" s="21">
        <f t="shared" si="1"/>
        <v>0</v>
      </c>
    </row>
    <row r="33" spans="1:15" x14ac:dyDescent="0.2">
      <c r="A33" s="4">
        <v>7</v>
      </c>
      <c r="B33" s="7">
        <v>65.239999999999995</v>
      </c>
      <c r="C33" s="7">
        <v>52.5</v>
      </c>
      <c r="D33" s="7">
        <v>117.74</v>
      </c>
      <c r="E33" s="7"/>
      <c r="H33" s="4">
        <v>7</v>
      </c>
      <c r="I33" s="18">
        <f t="shared" si="2"/>
        <v>66.500000000000014</v>
      </c>
      <c r="J33" s="18">
        <f t="shared" si="3"/>
        <v>46.666666666666671</v>
      </c>
      <c r="K33" s="18">
        <f t="shared" si="4"/>
        <v>113.16666666666669</v>
      </c>
      <c r="N33" s="21">
        <f t="shared" si="0"/>
        <v>113.16666666666667</v>
      </c>
      <c r="O33" s="21">
        <f t="shared" si="1"/>
        <v>0</v>
      </c>
    </row>
    <row r="34" spans="1:15" x14ac:dyDescent="0.2">
      <c r="A34" s="4">
        <v>7.5</v>
      </c>
      <c r="B34" s="7">
        <v>69.900000000000006</v>
      </c>
      <c r="C34" s="7">
        <v>56.25</v>
      </c>
      <c r="D34" s="7">
        <v>126.15</v>
      </c>
      <c r="E34" s="7"/>
      <c r="H34" s="4">
        <v>7.5</v>
      </c>
      <c r="I34" s="18">
        <f t="shared" si="2"/>
        <v>71.250000000000014</v>
      </c>
      <c r="J34" s="18">
        <f t="shared" si="3"/>
        <v>50</v>
      </c>
      <c r="K34" s="18">
        <f t="shared" si="4"/>
        <v>121.25000000000001</v>
      </c>
      <c r="N34" s="21">
        <f t="shared" si="0"/>
        <v>121.25000000000001</v>
      </c>
      <c r="O34" s="21">
        <f t="shared" si="1"/>
        <v>0</v>
      </c>
    </row>
    <row r="35" spans="1:15" x14ac:dyDescent="0.2">
      <c r="A35" s="4">
        <v>8</v>
      </c>
      <c r="B35" s="7">
        <v>74.56</v>
      </c>
      <c r="C35" s="7">
        <v>60</v>
      </c>
      <c r="D35" s="7">
        <v>134.56</v>
      </c>
      <c r="E35" s="7"/>
      <c r="H35" s="4">
        <v>8</v>
      </c>
      <c r="I35" s="18">
        <f t="shared" si="2"/>
        <v>76.000000000000014</v>
      </c>
      <c r="J35" s="18">
        <f t="shared" si="3"/>
        <v>53.333333333333336</v>
      </c>
      <c r="K35" s="18">
        <f t="shared" si="4"/>
        <v>129.33333333333334</v>
      </c>
      <c r="N35" s="21">
        <f t="shared" si="0"/>
        <v>129.33333333333334</v>
      </c>
      <c r="O35" s="21">
        <f t="shared" si="1"/>
        <v>0</v>
      </c>
    </row>
    <row r="36" spans="1:15" x14ac:dyDescent="0.2">
      <c r="A36" s="4">
        <v>8.5</v>
      </c>
      <c r="B36" s="7">
        <v>79.22</v>
      </c>
      <c r="C36" s="7">
        <v>63.75</v>
      </c>
      <c r="D36" s="7">
        <v>142.97</v>
      </c>
      <c r="E36" s="7"/>
      <c r="H36" s="4">
        <v>8.5</v>
      </c>
      <c r="I36" s="18">
        <f t="shared" si="2"/>
        <v>80.750000000000014</v>
      </c>
      <c r="J36" s="18">
        <f t="shared" si="3"/>
        <v>56.666666666666671</v>
      </c>
      <c r="K36" s="18">
        <f t="shared" si="4"/>
        <v>137.41666666666669</v>
      </c>
      <c r="N36" s="21">
        <f t="shared" si="0"/>
        <v>137.41666666666669</v>
      </c>
      <c r="O36" s="21">
        <f t="shared" si="1"/>
        <v>0</v>
      </c>
    </row>
    <row r="37" spans="1:15" x14ac:dyDescent="0.2">
      <c r="A37" s="4"/>
      <c r="B37" s="7"/>
      <c r="C37" s="7"/>
      <c r="D37" s="7"/>
      <c r="E37" s="7"/>
      <c r="H37" s="4">
        <v>9</v>
      </c>
      <c r="I37" s="18">
        <f t="shared" si="2"/>
        <v>85.500000000000014</v>
      </c>
      <c r="J37" s="18">
        <f t="shared" ref="J37:J55" si="5">+$I$16*H37</f>
        <v>60</v>
      </c>
      <c r="K37" s="18">
        <f t="shared" ref="K37:K55" si="6">SUM(I37:J37)</f>
        <v>145.5</v>
      </c>
      <c r="N37" s="21">
        <f t="shared" ref="N37:N55" si="7">+$I$17*H37</f>
        <v>145.5</v>
      </c>
      <c r="O37" s="21">
        <f t="shared" ref="O37:O55" si="8">+N37-K37</f>
        <v>0</v>
      </c>
    </row>
    <row r="38" spans="1:15" x14ac:dyDescent="0.2">
      <c r="A38" s="4"/>
      <c r="B38" s="7"/>
      <c r="C38" s="7"/>
      <c r="D38" s="7"/>
      <c r="E38" s="7"/>
      <c r="H38" s="4">
        <v>9.5</v>
      </c>
      <c r="I38" s="18">
        <f t="shared" si="2"/>
        <v>90.250000000000014</v>
      </c>
      <c r="J38" s="18">
        <f t="shared" si="5"/>
        <v>63.333333333333336</v>
      </c>
      <c r="K38" s="18">
        <f t="shared" si="6"/>
        <v>153.58333333333334</v>
      </c>
      <c r="N38" s="21">
        <f t="shared" si="7"/>
        <v>153.58333333333334</v>
      </c>
      <c r="O38" s="21">
        <f t="shared" si="8"/>
        <v>0</v>
      </c>
    </row>
    <row r="39" spans="1:15" x14ac:dyDescent="0.2">
      <c r="A39" s="8" t="s">
        <v>13</v>
      </c>
      <c r="B39" s="9"/>
      <c r="C39" s="9"/>
      <c r="D39" s="9"/>
      <c r="E39" s="2"/>
      <c r="H39" s="4">
        <v>10</v>
      </c>
      <c r="I39" s="18">
        <f t="shared" si="2"/>
        <v>95.000000000000014</v>
      </c>
      <c r="J39" s="18">
        <f t="shared" si="5"/>
        <v>66.666666666666671</v>
      </c>
      <c r="K39" s="18">
        <f t="shared" si="6"/>
        <v>161.66666666666669</v>
      </c>
      <c r="N39" s="21">
        <f t="shared" si="7"/>
        <v>161.66666666666669</v>
      </c>
      <c r="O39" s="21">
        <f t="shared" si="8"/>
        <v>0</v>
      </c>
    </row>
    <row r="40" spans="1:15" x14ac:dyDescent="0.2">
      <c r="A40" s="8" t="s">
        <v>22</v>
      </c>
      <c r="B40" s="9"/>
      <c r="C40" s="9"/>
      <c r="D40" s="9"/>
      <c r="E40" s="13">
        <v>8.99</v>
      </c>
      <c r="H40" s="4">
        <v>10.5</v>
      </c>
      <c r="I40" s="18">
        <f t="shared" si="2"/>
        <v>99.750000000000014</v>
      </c>
      <c r="J40" s="18">
        <f t="shared" si="5"/>
        <v>70</v>
      </c>
      <c r="K40" s="18">
        <f t="shared" si="6"/>
        <v>169.75</v>
      </c>
      <c r="N40" s="21">
        <f t="shared" si="7"/>
        <v>169.75</v>
      </c>
      <c r="O40" s="21">
        <f t="shared" si="8"/>
        <v>0</v>
      </c>
    </row>
    <row r="41" spans="1:15" ht="16" thickBot="1" x14ac:dyDescent="0.25">
      <c r="A41" s="6" t="s">
        <v>14</v>
      </c>
      <c r="B41" s="6" t="s">
        <v>15</v>
      </c>
      <c r="C41" s="2"/>
      <c r="D41" s="2"/>
      <c r="E41" s="2"/>
      <c r="H41" s="4">
        <v>11</v>
      </c>
      <c r="I41" s="18">
        <f t="shared" si="2"/>
        <v>104.50000000000001</v>
      </c>
      <c r="J41" s="18">
        <f t="shared" si="5"/>
        <v>73.333333333333343</v>
      </c>
      <c r="K41" s="18">
        <f t="shared" si="6"/>
        <v>177.83333333333337</v>
      </c>
      <c r="N41" s="21">
        <f t="shared" si="7"/>
        <v>177.83333333333334</v>
      </c>
      <c r="O41" s="21">
        <f t="shared" si="8"/>
        <v>0</v>
      </c>
    </row>
    <row r="42" spans="1:15" ht="16" thickTop="1" x14ac:dyDescent="0.2">
      <c r="A42" s="4" t="s">
        <v>16</v>
      </c>
      <c r="B42" s="7">
        <v>35.96</v>
      </c>
      <c r="C42" s="2"/>
      <c r="D42" s="2"/>
      <c r="E42" s="2"/>
      <c r="H42" s="4">
        <v>11.5</v>
      </c>
      <c r="I42" s="18">
        <f t="shared" si="2"/>
        <v>109.25000000000001</v>
      </c>
      <c r="J42" s="18">
        <f t="shared" si="5"/>
        <v>76.666666666666671</v>
      </c>
      <c r="K42" s="18">
        <f t="shared" si="6"/>
        <v>185.91666666666669</v>
      </c>
      <c r="N42" s="21">
        <f t="shared" si="7"/>
        <v>185.91666666666669</v>
      </c>
      <c r="O42" s="21">
        <f t="shared" si="8"/>
        <v>0</v>
      </c>
    </row>
    <row r="43" spans="1:15" x14ac:dyDescent="0.2">
      <c r="A43" s="4" t="s">
        <v>17</v>
      </c>
      <c r="B43" s="7">
        <v>53.94</v>
      </c>
      <c r="C43" s="2"/>
      <c r="D43" s="2"/>
      <c r="E43" s="2"/>
      <c r="H43" s="4">
        <v>12</v>
      </c>
      <c r="I43" s="18">
        <f t="shared" si="2"/>
        <v>114.00000000000003</v>
      </c>
      <c r="J43" s="18">
        <f t="shared" si="5"/>
        <v>80</v>
      </c>
      <c r="K43" s="18">
        <f t="shared" si="6"/>
        <v>194.00000000000003</v>
      </c>
      <c r="N43" s="21">
        <f t="shared" si="7"/>
        <v>194</v>
      </c>
      <c r="O43" s="21">
        <f t="shared" si="8"/>
        <v>0</v>
      </c>
    </row>
    <row r="44" spans="1:15" x14ac:dyDescent="0.2">
      <c r="A44" s="4" t="s">
        <v>18</v>
      </c>
      <c r="B44" s="7">
        <v>62.93</v>
      </c>
      <c r="C44" s="2"/>
      <c r="D44" s="2"/>
      <c r="E44" s="2"/>
      <c r="H44" s="4">
        <v>12.5</v>
      </c>
      <c r="I44" s="18">
        <f t="shared" si="2"/>
        <v>118.75000000000003</v>
      </c>
      <c r="J44" s="18">
        <f t="shared" si="5"/>
        <v>83.333333333333343</v>
      </c>
      <c r="K44" s="18">
        <f t="shared" si="6"/>
        <v>202.08333333333337</v>
      </c>
      <c r="N44" s="21">
        <f t="shared" si="7"/>
        <v>202.08333333333334</v>
      </c>
      <c r="O44" s="21">
        <f t="shared" si="8"/>
        <v>0</v>
      </c>
    </row>
    <row r="45" spans="1:15" x14ac:dyDescent="0.2">
      <c r="A45" s="4" t="s">
        <v>19</v>
      </c>
      <c r="B45" s="7">
        <v>71.92</v>
      </c>
      <c r="C45" s="2"/>
      <c r="D45" s="2"/>
      <c r="E45" s="2"/>
      <c r="H45" s="4">
        <v>13</v>
      </c>
      <c r="I45" s="18">
        <f t="shared" si="2"/>
        <v>123.50000000000003</v>
      </c>
      <c r="J45" s="18">
        <f t="shared" si="5"/>
        <v>86.666666666666671</v>
      </c>
      <c r="K45" s="18">
        <f t="shared" si="6"/>
        <v>210.16666666666669</v>
      </c>
      <c r="N45" s="21">
        <f t="shared" si="7"/>
        <v>210.16666666666669</v>
      </c>
      <c r="O45" s="21">
        <f t="shared" si="8"/>
        <v>0</v>
      </c>
    </row>
    <row r="46" spans="1:15" x14ac:dyDescent="0.2">
      <c r="A46" s="4" t="s">
        <v>20</v>
      </c>
      <c r="B46" s="7">
        <v>89.9</v>
      </c>
      <c r="C46" s="2"/>
      <c r="D46" s="2"/>
      <c r="E46" s="2"/>
      <c r="H46" s="4">
        <v>13.5</v>
      </c>
      <c r="I46" s="18">
        <f t="shared" si="2"/>
        <v>128.25000000000003</v>
      </c>
      <c r="J46" s="18">
        <f t="shared" si="5"/>
        <v>90</v>
      </c>
      <c r="K46" s="18">
        <f t="shared" si="6"/>
        <v>218.25000000000003</v>
      </c>
      <c r="N46" s="21">
        <f t="shared" si="7"/>
        <v>218.25000000000003</v>
      </c>
      <c r="O46" s="21">
        <f t="shared" si="8"/>
        <v>0</v>
      </c>
    </row>
    <row r="47" spans="1:15" x14ac:dyDescent="0.2">
      <c r="A47" s="4" t="s">
        <v>21</v>
      </c>
      <c r="B47" s="7">
        <v>107.88</v>
      </c>
      <c r="C47" s="2"/>
      <c r="D47" s="2"/>
      <c r="E47" s="2"/>
      <c r="H47" s="4">
        <v>14</v>
      </c>
      <c r="I47" s="18">
        <f t="shared" si="2"/>
        <v>133.00000000000003</v>
      </c>
      <c r="J47" s="18">
        <f t="shared" si="5"/>
        <v>93.333333333333343</v>
      </c>
      <c r="K47" s="18">
        <f t="shared" si="6"/>
        <v>226.33333333333337</v>
      </c>
      <c r="N47" s="21">
        <f t="shared" si="7"/>
        <v>226.33333333333334</v>
      </c>
      <c r="O47" s="21">
        <f t="shared" si="8"/>
        <v>0</v>
      </c>
    </row>
    <row r="48" spans="1:15" x14ac:dyDescent="0.2">
      <c r="H48" s="4">
        <v>14.5</v>
      </c>
      <c r="I48" s="18">
        <f t="shared" si="2"/>
        <v>137.75000000000003</v>
      </c>
      <c r="J48" s="18">
        <f t="shared" si="5"/>
        <v>96.666666666666671</v>
      </c>
      <c r="K48" s="18">
        <f t="shared" si="6"/>
        <v>234.41666666666669</v>
      </c>
      <c r="N48" s="21">
        <f t="shared" si="7"/>
        <v>234.41666666666669</v>
      </c>
      <c r="O48" s="21">
        <f t="shared" si="8"/>
        <v>0</v>
      </c>
    </row>
    <row r="49" spans="8:15" x14ac:dyDescent="0.2">
      <c r="H49" s="4">
        <v>15</v>
      </c>
      <c r="I49" s="18">
        <f t="shared" si="2"/>
        <v>142.50000000000003</v>
      </c>
      <c r="J49" s="18">
        <f t="shared" si="5"/>
        <v>100</v>
      </c>
      <c r="K49" s="18">
        <f t="shared" si="6"/>
        <v>242.50000000000003</v>
      </c>
      <c r="N49" s="21">
        <f t="shared" si="7"/>
        <v>242.50000000000003</v>
      </c>
      <c r="O49" s="21">
        <f t="shared" si="8"/>
        <v>0</v>
      </c>
    </row>
    <row r="50" spans="8:15" x14ac:dyDescent="0.2">
      <c r="H50" s="4">
        <v>15.5</v>
      </c>
      <c r="I50" s="18">
        <f t="shared" si="2"/>
        <v>147.25000000000003</v>
      </c>
      <c r="J50" s="18">
        <f t="shared" si="5"/>
        <v>103.33333333333334</v>
      </c>
      <c r="K50" s="18">
        <f t="shared" si="6"/>
        <v>250.58333333333337</v>
      </c>
      <c r="N50" s="21">
        <f t="shared" si="7"/>
        <v>250.58333333333334</v>
      </c>
      <c r="O50" s="21">
        <f t="shared" si="8"/>
        <v>0</v>
      </c>
    </row>
    <row r="51" spans="8:15" x14ac:dyDescent="0.2">
      <c r="H51" s="4">
        <v>16</v>
      </c>
      <c r="I51" s="18">
        <f t="shared" si="2"/>
        <v>152.00000000000003</v>
      </c>
      <c r="J51" s="18">
        <f t="shared" si="5"/>
        <v>106.66666666666667</v>
      </c>
      <c r="K51" s="18">
        <f t="shared" si="6"/>
        <v>258.66666666666669</v>
      </c>
      <c r="N51" s="21">
        <f t="shared" si="7"/>
        <v>258.66666666666669</v>
      </c>
      <c r="O51" s="21">
        <f t="shared" si="8"/>
        <v>0</v>
      </c>
    </row>
    <row r="52" spans="8:15" x14ac:dyDescent="0.2">
      <c r="H52" s="4">
        <v>16.5</v>
      </c>
      <c r="I52" s="18">
        <f t="shared" si="2"/>
        <v>156.75000000000003</v>
      </c>
      <c r="J52" s="18">
        <f t="shared" si="5"/>
        <v>110</v>
      </c>
      <c r="K52" s="18">
        <f t="shared" si="6"/>
        <v>266.75</v>
      </c>
      <c r="N52" s="21">
        <f t="shared" si="7"/>
        <v>266.75</v>
      </c>
      <c r="O52" s="21">
        <f t="shared" si="8"/>
        <v>0</v>
      </c>
    </row>
    <row r="53" spans="8:15" x14ac:dyDescent="0.2">
      <c r="H53" s="4">
        <v>17</v>
      </c>
      <c r="I53" s="18">
        <f t="shared" si="2"/>
        <v>161.50000000000003</v>
      </c>
      <c r="J53" s="18">
        <f t="shared" si="5"/>
        <v>113.33333333333334</v>
      </c>
      <c r="K53" s="18">
        <f t="shared" si="6"/>
        <v>274.83333333333337</v>
      </c>
      <c r="N53" s="21">
        <f t="shared" si="7"/>
        <v>274.83333333333337</v>
      </c>
      <c r="O53" s="21">
        <f t="shared" si="8"/>
        <v>0</v>
      </c>
    </row>
    <row r="54" spans="8:15" x14ac:dyDescent="0.2">
      <c r="H54" s="4">
        <v>17.5</v>
      </c>
      <c r="I54" s="18">
        <f t="shared" si="2"/>
        <v>166.25000000000003</v>
      </c>
      <c r="J54" s="18">
        <f t="shared" si="5"/>
        <v>116.66666666666667</v>
      </c>
      <c r="K54" s="18">
        <f t="shared" si="6"/>
        <v>282.91666666666669</v>
      </c>
      <c r="N54" s="21">
        <f t="shared" si="7"/>
        <v>282.91666666666669</v>
      </c>
      <c r="O54" s="21">
        <f t="shared" si="8"/>
        <v>0</v>
      </c>
    </row>
    <row r="55" spans="8:15" x14ac:dyDescent="0.2">
      <c r="H55" s="4">
        <v>18</v>
      </c>
      <c r="I55" s="18">
        <f t="shared" si="2"/>
        <v>171.00000000000003</v>
      </c>
      <c r="J55" s="18">
        <f t="shared" si="5"/>
        <v>120</v>
      </c>
      <c r="K55" s="18">
        <f t="shared" si="6"/>
        <v>291</v>
      </c>
      <c r="N55" s="21">
        <f t="shared" si="7"/>
        <v>291</v>
      </c>
      <c r="O55" s="21">
        <f t="shared" si="8"/>
        <v>0</v>
      </c>
    </row>
    <row r="56" spans="8:15" x14ac:dyDescent="0.2">
      <c r="H56" s="4"/>
      <c r="I56" s="18"/>
      <c r="J56" s="18"/>
      <c r="K56" s="18"/>
      <c r="N56" s="28"/>
      <c r="O56" s="28"/>
    </row>
    <row r="57" spans="8:15" x14ac:dyDescent="0.2">
      <c r="H57" s="4"/>
      <c r="I57" s="18"/>
      <c r="J57" s="18"/>
      <c r="K57" s="18"/>
      <c r="N57" s="28"/>
      <c r="O57" s="28"/>
    </row>
    <row r="58" spans="8:15" x14ac:dyDescent="0.2">
      <c r="H58" s="8" t="s">
        <v>13</v>
      </c>
      <c r="I58" s="9"/>
      <c r="J58" s="9"/>
      <c r="K58" s="9"/>
    </row>
    <row r="59" spans="8:15" x14ac:dyDescent="0.2">
      <c r="H59" s="8" t="s">
        <v>23</v>
      </c>
      <c r="I59" s="9"/>
      <c r="J59" s="9"/>
      <c r="K59" s="9"/>
      <c r="M59" s="21">
        <v>9</v>
      </c>
      <c r="N59" s="20" t="s">
        <v>29</v>
      </c>
      <c r="O59" s="20"/>
    </row>
    <row r="60" spans="8:15" ht="16" thickBot="1" x14ac:dyDescent="0.25">
      <c r="H60" s="6" t="s">
        <v>14</v>
      </c>
      <c r="I60" s="6" t="s">
        <v>15</v>
      </c>
      <c r="J60" s="2"/>
      <c r="K60" s="2"/>
    </row>
    <row r="61" spans="8:15" ht="16" thickTop="1" x14ac:dyDescent="0.2">
      <c r="H61" s="4" t="s">
        <v>16</v>
      </c>
      <c r="I61" s="7">
        <f>+$M$59*4</f>
        <v>36</v>
      </c>
      <c r="J61" s="2"/>
      <c r="K61" s="2"/>
    </row>
    <row r="62" spans="8:15" x14ac:dyDescent="0.2">
      <c r="H62" s="4" t="s">
        <v>17</v>
      </c>
      <c r="I62" s="7">
        <f>+$M$59*6</f>
        <v>54</v>
      </c>
      <c r="J62" s="2"/>
      <c r="K62" s="2"/>
    </row>
    <row r="63" spans="8:15" x14ac:dyDescent="0.2">
      <c r="H63" s="4" t="s">
        <v>18</v>
      </c>
      <c r="I63" s="7">
        <f>+$M$59*7</f>
        <v>63</v>
      </c>
      <c r="J63" s="2"/>
      <c r="K63" s="2"/>
    </row>
    <row r="64" spans="8:15" x14ac:dyDescent="0.2">
      <c r="H64" s="4" t="s">
        <v>19</v>
      </c>
      <c r="I64" s="7">
        <f>+$M$59*8</f>
        <v>72</v>
      </c>
      <c r="J64" s="2"/>
      <c r="K64" s="2"/>
    </row>
    <row r="65" spans="7:11" x14ac:dyDescent="0.2">
      <c r="H65" s="4" t="s">
        <v>20</v>
      </c>
      <c r="I65" s="7">
        <f>+$M$59*10</f>
        <v>90</v>
      </c>
      <c r="J65" s="2"/>
      <c r="K65" s="2"/>
    </row>
    <row r="66" spans="7:11" x14ac:dyDescent="0.2">
      <c r="H66" s="4" t="s">
        <v>21</v>
      </c>
      <c r="I66" s="7">
        <f>+$M$59*12</f>
        <v>108</v>
      </c>
      <c r="J66" s="2"/>
      <c r="K66" s="2"/>
    </row>
    <row r="69" spans="7:11" x14ac:dyDescent="0.2">
      <c r="H69" s="8" t="s">
        <v>32</v>
      </c>
      <c r="I69" s="9"/>
      <c r="J69" s="9"/>
      <c r="K69" s="9"/>
    </row>
    <row r="70" spans="7:11" x14ac:dyDescent="0.2">
      <c r="H70" s="8" t="s">
        <v>23</v>
      </c>
      <c r="I70" s="9"/>
      <c r="J70" s="9"/>
      <c r="K70" s="9"/>
    </row>
    <row r="71" spans="7:11" ht="16" thickBot="1" x14ac:dyDescent="0.25">
      <c r="G71" s="6" t="s">
        <v>33</v>
      </c>
      <c r="H71" s="6" t="s">
        <v>10</v>
      </c>
      <c r="I71" s="6" t="s">
        <v>11</v>
      </c>
      <c r="J71" s="6" t="s">
        <v>12</v>
      </c>
      <c r="K71" s="6" t="s">
        <v>6</v>
      </c>
    </row>
    <row r="72" spans="7:11" ht="16" thickTop="1" x14ac:dyDescent="0.2">
      <c r="G72" s="4">
        <v>1</v>
      </c>
      <c r="H72" s="4">
        <v>3</v>
      </c>
      <c r="I72" s="18">
        <f t="shared" ref="I72:I77" si="9">+$I$15*H72</f>
        <v>28.500000000000007</v>
      </c>
      <c r="J72" s="18">
        <f t="shared" ref="J72:J77" si="10">+$I$16*H72</f>
        <v>20</v>
      </c>
      <c r="K72" s="18">
        <f>SUM(I72:J72)</f>
        <v>48.500000000000007</v>
      </c>
    </row>
    <row r="73" spans="7:11" x14ac:dyDescent="0.2">
      <c r="G73" s="4">
        <v>2</v>
      </c>
      <c r="H73" s="4">
        <v>6</v>
      </c>
      <c r="I73" s="18">
        <f t="shared" si="9"/>
        <v>57.000000000000014</v>
      </c>
      <c r="J73" s="18">
        <f t="shared" si="10"/>
        <v>40</v>
      </c>
      <c r="K73" s="18">
        <f t="shared" ref="K73:K77" si="11">SUM(I73:J73)</f>
        <v>97.000000000000014</v>
      </c>
    </row>
    <row r="74" spans="7:11" x14ac:dyDescent="0.2">
      <c r="G74" s="4">
        <v>3</v>
      </c>
      <c r="H74" s="4">
        <v>9</v>
      </c>
      <c r="I74" s="18">
        <f t="shared" si="9"/>
        <v>85.500000000000014</v>
      </c>
      <c r="J74" s="18">
        <f t="shared" si="10"/>
        <v>60</v>
      </c>
      <c r="K74" s="18">
        <f t="shared" si="11"/>
        <v>145.5</v>
      </c>
    </row>
    <row r="75" spans="7:11" x14ac:dyDescent="0.2">
      <c r="G75" s="4">
        <v>4</v>
      </c>
      <c r="H75" s="4">
        <v>12</v>
      </c>
      <c r="I75" s="18">
        <f t="shared" si="9"/>
        <v>114.00000000000003</v>
      </c>
      <c r="J75" s="18">
        <f t="shared" si="10"/>
        <v>80</v>
      </c>
      <c r="K75" s="18">
        <f t="shared" si="11"/>
        <v>194.00000000000003</v>
      </c>
    </row>
    <row r="76" spans="7:11" x14ac:dyDescent="0.2">
      <c r="G76" s="4">
        <v>5</v>
      </c>
      <c r="H76" s="4">
        <v>15</v>
      </c>
      <c r="I76" s="18">
        <f t="shared" si="9"/>
        <v>142.50000000000003</v>
      </c>
      <c r="J76" s="18">
        <f t="shared" si="10"/>
        <v>100</v>
      </c>
      <c r="K76" s="18">
        <f t="shared" si="11"/>
        <v>242.50000000000003</v>
      </c>
    </row>
    <row r="77" spans="7:11" x14ac:dyDescent="0.2">
      <c r="G77" s="4">
        <v>6</v>
      </c>
      <c r="H77" s="4">
        <v>18</v>
      </c>
      <c r="I77" s="18">
        <f t="shared" si="9"/>
        <v>171.00000000000003</v>
      </c>
      <c r="J77" s="18">
        <f t="shared" si="10"/>
        <v>120</v>
      </c>
      <c r="K77" s="18">
        <f t="shared" si="11"/>
        <v>291</v>
      </c>
    </row>
    <row r="78" spans="7:11" x14ac:dyDescent="0.2">
      <c r="G78" s="3"/>
      <c r="H78" s="4"/>
      <c r="I78" s="18"/>
      <c r="J78" s="18"/>
      <c r="K78" s="18"/>
    </row>
    <row r="79" spans="7:11" x14ac:dyDescent="0.2">
      <c r="G79" s="3"/>
      <c r="H79" s="4"/>
      <c r="I79" s="18"/>
      <c r="J79" s="18"/>
      <c r="K79" s="18"/>
    </row>
    <row r="80" spans="7:11" x14ac:dyDescent="0.2">
      <c r="G80" s="3"/>
      <c r="H80" s="8" t="s">
        <v>34</v>
      </c>
      <c r="I80" s="9"/>
      <c r="J80" s="9"/>
      <c r="K80" s="9"/>
    </row>
    <row r="81" spans="7:11" x14ac:dyDescent="0.2">
      <c r="G81" s="3"/>
      <c r="H81" s="8" t="s">
        <v>23</v>
      </c>
      <c r="I81" s="9"/>
      <c r="J81" s="9"/>
      <c r="K81" s="9"/>
    </row>
    <row r="82" spans="7:11" ht="16" thickBot="1" x14ac:dyDescent="0.25">
      <c r="G82" s="6" t="s">
        <v>33</v>
      </c>
      <c r="H82" s="6" t="s">
        <v>10</v>
      </c>
      <c r="I82" s="6" t="s">
        <v>11</v>
      </c>
      <c r="J82" s="6" t="s">
        <v>12</v>
      </c>
      <c r="K82" s="6" t="s">
        <v>6</v>
      </c>
    </row>
    <row r="83" spans="7:11" ht="16" thickTop="1" x14ac:dyDescent="0.2">
      <c r="G83" s="4">
        <v>1</v>
      </c>
      <c r="H83" s="4">
        <f t="shared" ref="H83:H94" si="12">1.5*G83</f>
        <v>1.5</v>
      </c>
      <c r="I83" s="18">
        <f t="shared" ref="I83:I94" si="13">+$I$15*H83</f>
        <v>14.250000000000004</v>
      </c>
      <c r="J83" s="18">
        <f>+$I$16*H83</f>
        <v>10</v>
      </c>
      <c r="K83" s="18">
        <f>SUM(I83:J83)</f>
        <v>24.250000000000004</v>
      </c>
    </row>
    <row r="84" spans="7:11" x14ac:dyDescent="0.2">
      <c r="G84" s="4">
        <v>2</v>
      </c>
      <c r="H84" s="4">
        <f t="shared" si="12"/>
        <v>3</v>
      </c>
      <c r="I84" s="18">
        <f t="shared" si="13"/>
        <v>28.500000000000007</v>
      </c>
      <c r="J84" s="18">
        <f t="shared" ref="J84:J88" si="14">+$I$16*H84</f>
        <v>20</v>
      </c>
      <c r="K84" s="18">
        <f t="shared" ref="K84:K88" si="15">SUM(I84:J84)</f>
        <v>48.500000000000007</v>
      </c>
    </row>
    <row r="85" spans="7:11" x14ac:dyDescent="0.2">
      <c r="G85" s="4">
        <v>3</v>
      </c>
      <c r="H85" s="4">
        <f t="shared" si="12"/>
        <v>4.5</v>
      </c>
      <c r="I85" s="18">
        <f t="shared" si="13"/>
        <v>42.750000000000007</v>
      </c>
      <c r="J85" s="18">
        <f t="shared" si="14"/>
        <v>30</v>
      </c>
      <c r="K85" s="18">
        <f t="shared" si="15"/>
        <v>72.75</v>
      </c>
    </row>
    <row r="86" spans="7:11" x14ac:dyDescent="0.2">
      <c r="G86" s="4">
        <v>4</v>
      </c>
      <c r="H86" s="4">
        <f t="shared" si="12"/>
        <v>6</v>
      </c>
      <c r="I86" s="18">
        <f t="shared" si="13"/>
        <v>57.000000000000014</v>
      </c>
      <c r="J86" s="18">
        <f t="shared" si="14"/>
        <v>40</v>
      </c>
      <c r="K86" s="18">
        <f t="shared" si="15"/>
        <v>97.000000000000014</v>
      </c>
    </row>
    <row r="87" spans="7:11" x14ac:dyDescent="0.2">
      <c r="G87" s="4">
        <v>5</v>
      </c>
      <c r="H87" s="4">
        <f t="shared" si="12"/>
        <v>7.5</v>
      </c>
      <c r="I87" s="18">
        <f t="shared" si="13"/>
        <v>71.250000000000014</v>
      </c>
      <c r="J87" s="18">
        <f t="shared" si="14"/>
        <v>50</v>
      </c>
      <c r="K87" s="18">
        <f t="shared" si="15"/>
        <v>121.25000000000001</v>
      </c>
    </row>
    <row r="88" spans="7:11" x14ac:dyDescent="0.2">
      <c r="G88" s="4">
        <v>6</v>
      </c>
      <c r="H88" s="4">
        <f t="shared" si="12"/>
        <v>9</v>
      </c>
      <c r="I88" s="18">
        <f t="shared" si="13"/>
        <v>85.500000000000014</v>
      </c>
      <c r="J88" s="18">
        <f t="shared" si="14"/>
        <v>60</v>
      </c>
      <c r="K88" s="18">
        <f t="shared" si="15"/>
        <v>145.5</v>
      </c>
    </row>
    <row r="89" spans="7:11" x14ac:dyDescent="0.2">
      <c r="G89" s="4">
        <v>7</v>
      </c>
      <c r="H89" s="4">
        <f t="shared" si="12"/>
        <v>10.5</v>
      </c>
      <c r="I89" s="18">
        <f t="shared" si="13"/>
        <v>99.750000000000014</v>
      </c>
      <c r="J89" s="18">
        <f t="shared" ref="J89:J94" si="16">+$I$16*H89</f>
        <v>70</v>
      </c>
      <c r="K89" s="18">
        <f t="shared" ref="K89:K94" si="17">SUM(I89:J89)</f>
        <v>169.75</v>
      </c>
    </row>
    <row r="90" spans="7:11" x14ac:dyDescent="0.2">
      <c r="G90" s="4">
        <v>8</v>
      </c>
      <c r="H90" s="4">
        <f t="shared" si="12"/>
        <v>12</v>
      </c>
      <c r="I90" s="18">
        <f t="shared" si="13"/>
        <v>114.00000000000003</v>
      </c>
      <c r="J90" s="18">
        <f t="shared" si="16"/>
        <v>80</v>
      </c>
      <c r="K90" s="18">
        <f t="shared" si="17"/>
        <v>194.00000000000003</v>
      </c>
    </row>
    <row r="91" spans="7:11" x14ac:dyDescent="0.2">
      <c r="G91" s="4">
        <v>9</v>
      </c>
      <c r="H91" s="4">
        <f t="shared" si="12"/>
        <v>13.5</v>
      </c>
      <c r="I91" s="18">
        <f t="shared" si="13"/>
        <v>128.25000000000003</v>
      </c>
      <c r="J91" s="18">
        <f t="shared" si="16"/>
        <v>90</v>
      </c>
      <c r="K91" s="18">
        <f t="shared" si="17"/>
        <v>218.25000000000003</v>
      </c>
    </row>
    <row r="92" spans="7:11" x14ac:dyDescent="0.2">
      <c r="G92" s="4">
        <v>10</v>
      </c>
      <c r="H92" s="4">
        <f t="shared" si="12"/>
        <v>15</v>
      </c>
      <c r="I92" s="18">
        <f t="shared" si="13"/>
        <v>142.50000000000003</v>
      </c>
      <c r="J92" s="18">
        <f t="shared" si="16"/>
        <v>100</v>
      </c>
      <c r="K92" s="18">
        <f t="shared" si="17"/>
        <v>242.50000000000003</v>
      </c>
    </row>
    <row r="93" spans="7:11" x14ac:dyDescent="0.2">
      <c r="G93" s="4">
        <v>11</v>
      </c>
      <c r="H93" s="4">
        <f t="shared" si="12"/>
        <v>16.5</v>
      </c>
      <c r="I93" s="18">
        <f t="shared" si="13"/>
        <v>156.75000000000003</v>
      </c>
      <c r="J93" s="18">
        <f t="shared" si="16"/>
        <v>110</v>
      </c>
      <c r="K93" s="18">
        <f t="shared" si="17"/>
        <v>266.75</v>
      </c>
    </row>
    <row r="94" spans="7:11" x14ac:dyDescent="0.2">
      <c r="G94" s="4">
        <v>12</v>
      </c>
      <c r="H94" s="4">
        <f t="shared" si="12"/>
        <v>18</v>
      </c>
      <c r="I94" s="18">
        <f t="shared" si="13"/>
        <v>171.00000000000003</v>
      </c>
      <c r="J94" s="18">
        <f t="shared" si="16"/>
        <v>120</v>
      </c>
      <c r="K94" s="18">
        <f t="shared" si="17"/>
        <v>291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SAITSA Fees</vt:lpstr>
    </vt:vector>
  </TitlesOfParts>
  <Company>SAIT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Seguin</dc:creator>
  <cp:lastModifiedBy>Jordan Clermont</cp:lastModifiedBy>
  <dcterms:created xsi:type="dcterms:W3CDTF">2022-05-18T16:05:31Z</dcterms:created>
  <dcterms:modified xsi:type="dcterms:W3CDTF">2022-07-07T17:13:08Z</dcterms:modified>
</cp:coreProperties>
</file>